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CAMPINAS\PEDALA\"/>
    </mc:Choice>
  </mc:AlternateContent>
  <xr:revisionPtr revIDLastSave="0" documentId="13_ncr:1_{905850BB-5CB6-4E19-BAD4-EDD7D3A1FE7D}" xr6:coauthVersionLast="47" xr6:coauthVersionMax="47" xr10:uidLastSave="{00000000-0000-0000-0000-000000000000}"/>
  <bookViews>
    <workbookView xWindow="-20610" yWindow="885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8" i="1"/>
  <c r="J8" i="1"/>
  <c r="J4" i="1"/>
  <c r="J3" i="1"/>
  <c r="J20" i="1"/>
  <c r="J19" i="1"/>
  <c r="J18" i="1"/>
  <c r="J17" i="1"/>
  <c r="J16" i="1"/>
  <c r="J15" i="1"/>
  <c r="J14" i="1"/>
  <c r="J13" i="1"/>
  <c r="J12" i="1"/>
  <c r="J11" i="1"/>
  <c r="J10" i="1"/>
  <c r="L20" i="1"/>
  <c r="L19" i="1"/>
  <c r="L18" i="1"/>
  <c r="L17" i="1"/>
  <c r="L16" i="1"/>
  <c r="L15" i="1"/>
  <c r="L14" i="1"/>
  <c r="L13" i="1"/>
  <c r="L12" i="1"/>
  <c r="L11" i="1"/>
  <c r="L10" i="1"/>
  <c r="L8" i="1"/>
  <c r="L4" i="1"/>
  <c r="L3" i="1"/>
  <c r="F3" i="1"/>
  <c r="F4" i="1"/>
  <c r="I21" i="1"/>
  <c r="J23" i="1"/>
  <c r="G22" i="1" l="1"/>
  <c r="G24" i="1" s="1"/>
  <c r="J22" i="1" l="1"/>
  <c r="J24" i="1" s="1"/>
  <c r="J26" i="1" s="1"/>
  <c r="L22" i="1"/>
</calcChain>
</file>

<file path=xl/sharedStrings.xml><?xml version="1.0" encoding="utf-8"?>
<sst xmlns="http://schemas.openxmlformats.org/spreadsheetml/2006/main" count="73" uniqueCount="55">
  <si>
    <t>PROJETO</t>
  </si>
  <si>
    <t>DATA
 INICIAL</t>
  </si>
  <si>
    <t>DATA
FINAL</t>
  </si>
  <si>
    <t>HORÁRIO</t>
  </si>
  <si>
    <t xml:space="preserve">ESQUEMA COMERCIAL
</t>
  </si>
  <si>
    <t>TOTAL DE DIAS</t>
  </si>
  <si>
    <t>INSERÇÕES
PERÍODO</t>
  </si>
  <si>
    <t>CONVERSÃO</t>
  </si>
  <si>
    <t xml:space="preserve">R$
UNITÁRIO </t>
  </si>
  <si>
    <t>R$TOTAL</t>
  </si>
  <si>
    <t xml:space="preserve"> </t>
  </si>
  <si>
    <t>rotativo</t>
  </si>
  <si>
    <t>TOTAL GERAL</t>
  </si>
  <si>
    <t>Desconto (%)</t>
  </si>
  <si>
    <t>boletim informativo do evento, ass 5"</t>
  </si>
  <si>
    <t>Rotativo 30"</t>
  </si>
  <si>
    <t>Posts redes sociais com logo nas artes de divulgação ( bonificado)</t>
  </si>
  <si>
    <t xml:space="preserve">Chamadas do evento, ass 5" </t>
  </si>
  <si>
    <t>DIA</t>
  </si>
  <si>
    <t>HORA</t>
  </si>
  <si>
    <t xml:space="preserve">MIDIA AVULSA 30"
</t>
  </si>
  <si>
    <t xml:space="preserve">DESCONTO </t>
  </si>
  <si>
    <t>SEG/SEX</t>
  </si>
  <si>
    <t>07H30</t>
  </si>
  <si>
    <t>BALANÇO GERAL MANHÃ CAMPINAS</t>
  </si>
  <si>
    <t>10H00</t>
  </si>
  <si>
    <t>HOJE EM DIA</t>
  </si>
  <si>
    <t>11H50</t>
  </si>
  <si>
    <t>BALANÇO GERAL SP CAMPINAS</t>
  </si>
  <si>
    <t>14H30</t>
  </si>
  <si>
    <t>THA C/TUDO</t>
  </si>
  <si>
    <t>19H25</t>
  </si>
  <si>
    <t>19H55</t>
  </si>
  <si>
    <t>JORNAL DA RECORD</t>
  </si>
  <si>
    <t>SÁB</t>
  </si>
  <si>
    <t>13H00</t>
  </si>
  <si>
    <t>BALANÇO GERAL SÁBADO</t>
  </si>
  <si>
    <t>15H00</t>
  </si>
  <si>
    <t>CINE AVENTURA</t>
  </si>
  <si>
    <t>22H30</t>
  </si>
  <si>
    <t>SUPER TELA</t>
  </si>
  <si>
    <t>DOM</t>
  </si>
  <si>
    <t>19H45</t>
  </si>
  <si>
    <t>DOMINGO ESPETACULAR</t>
  </si>
  <si>
    <t xml:space="preserve">VINHETAS E REDE SOCIAL </t>
  </si>
  <si>
    <t>MIDIA AVULSA 30"</t>
  </si>
  <si>
    <t>Arena e Camiseta</t>
  </si>
  <si>
    <t>Tenda 5m por 5m com testeira e nome do patrocinador, logomarca em toda comunicação visual do evento: pórtico de largada, backdrop, trio, gradis, e logomarca nas camisetas</t>
  </si>
  <si>
    <t>Tabela de Preços: OUT 24 A MARÇO 25</t>
  </si>
  <si>
    <t>arena</t>
  </si>
  <si>
    <t>PEDALA 2025 _ 12 de outubro*</t>
  </si>
  <si>
    <t>* Previsão de data, esta poderá sofrer alteração</t>
  </si>
  <si>
    <t xml:space="preserve">TH+ NOTÍCIAS </t>
  </si>
  <si>
    <t>ABRIL A SET 25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</si>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</sst>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dd/mm/yy;@"/>
    <numFmt numFmtId="167" formatCode="#,##0.000"/>
    <numFmt numFmtId="168" formatCode="&quot;R$&quot;\ #,##0.00"/>
    <numFmt numFmtId="169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D2D87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Continuous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6" fillId="5" borderId="2" xfId="1" applyNumberFormat="1" applyFont="1" applyFill="1" applyBorder="1" applyAlignment="1">
      <alignment horizontal="center" vertical="center" wrapText="1"/>
    </xf>
    <xf numFmtId="166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horizontal="center" vertical="center"/>
    </xf>
    <xf numFmtId="167" fontId="6" fillId="5" borderId="2" xfId="0" applyNumberFormat="1" applyFont="1" applyFill="1" applyBorder="1" applyAlignment="1">
      <alignment horizontal="center" vertical="center"/>
    </xf>
    <xf numFmtId="43" fontId="9" fillId="5" borderId="2" xfId="1" applyFont="1" applyFill="1" applyBorder="1" applyAlignment="1">
      <alignment horizontal="center"/>
    </xf>
    <xf numFmtId="43" fontId="6" fillId="5" borderId="2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7" fontId="6" fillId="5" borderId="2" xfId="0" applyNumberFormat="1" applyFont="1" applyFill="1" applyBorder="1" applyAlignment="1">
      <alignment horizontal="center"/>
    </xf>
    <xf numFmtId="0" fontId="6" fillId="5" borderId="2" xfId="0" applyFont="1" applyFill="1" applyBorder="1"/>
    <xf numFmtId="166" fontId="4" fillId="5" borderId="4" xfId="1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6" fillId="6" borderId="0" xfId="0" applyFont="1" applyFill="1"/>
    <xf numFmtId="0" fontId="8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Continuous"/>
    </xf>
    <xf numFmtId="3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65" fontId="10" fillId="6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7" fontId="6" fillId="6" borderId="0" xfId="0" applyNumberFormat="1" applyFont="1" applyFill="1"/>
    <xf numFmtId="168" fontId="14" fillId="6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Alignment="1">
      <alignment vertical="center"/>
    </xf>
    <xf numFmtId="43" fontId="8" fillId="0" borderId="0" xfId="0" applyNumberFormat="1" applyFont="1"/>
    <xf numFmtId="0" fontId="6" fillId="0" borderId="0" xfId="0" applyFont="1"/>
    <xf numFmtId="0" fontId="8" fillId="0" borderId="0" xfId="0" applyFont="1"/>
    <xf numFmtId="0" fontId="15" fillId="0" borderId="0" xfId="0" applyFont="1"/>
    <xf numFmtId="164" fontId="4" fillId="0" borderId="0" xfId="3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166" fontId="6" fillId="5" borderId="4" xfId="1" applyNumberFormat="1" applyFont="1" applyFill="1" applyBorder="1" applyAlignment="1">
      <alignment horizontal="center" vertical="center" wrapText="1"/>
    </xf>
    <xf numFmtId="166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/>
    <xf numFmtId="3" fontId="6" fillId="5" borderId="4" xfId="0" applyNumberFormat="1" applyFont="1" applyFill="1" applyBorder="1" applyAlignment="1">
      <alignment horizontal="center" vertical="center"/>
    </xf>
    <xf numFmtId="167" fontId="6" fillId="5" borderId="4" xfId="0" applyNumberFormat="1" applyFont="1" applyFill="1" applyBorder="1" applyAlignment="1">
      <alignment horizontal="center"/>
    </xf>
    <xf numFmtId="43" fontId="9" fillId="5" borderId="4" xfId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43" fontId="8" fillId="5" borderId="3" xfId="1" applyFont="1" applyFill="1" applyBorder="1" applyAlignment="1">
      <alignment horizontal="center" vertical="center" wrapText="1"/>
    </xf>
    <xf numFmtId="43" fontId="8" fillId="5" borderId="5" xfId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Continuous" wrapText="1"/>
    </xf>
    <xf numFmtId="166" fontId="6" fillId="5" borderId="6" xfId="1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/>
    </xf>
    <xf numFmtId="9" fontId="9" fillId="5" borderId="4" xfId="1" applyNumberFormat="1" applyFont="1" applyFill="1" applyBorder="1" applyAlignment="1">
      <alignment horizontal="center" vertical="center" wrapText="1"/>
    </xf>
    <xf numFmtId="166" fontId="6" fillId="5" borderId="7" xfId="1" applyNumberFormat="1" applyFont="1" applyFill="1" applyBorder="1" applyAlignment="1">
      <alignment horizontal="center" vertical="center" wrapText="1"/>
    </xf>
    <xf numFmtId="166" fontId="4" fillId="5" borderId="7" xfId="1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9" fontId="9" fillId="5" borderId="4" xfId="1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169" fontId="16" fillId="4" borderId="1" xfId="0" applyNumberFormat="1" applyFont="1" applyFill="1" applyBorder="1" applyAlignment="1">
      <alignment horizontal="center" vertical="center" wrapText="1"/>
    </xf>
    <xf numFmtId="0" fontId="13" fillId="6" borderId="8" xfId="2" applyFont="1" applyFill="1" applyBorder="1"/>
    <xf numFmtId="0" fontId="14" fillId="6" borderId="8" xfId="2" applyFont="1" applyFill="1" applyBorder="1"/>
    <xf numFmtId="43" fontId="9" fillId="5" borderId="4" xfId="1" applyFont="1" applyFill="1" applyBorder="1" applyAlignment="1"/>
    <xf numFmtId="3" fontId="5" fillId="4" borderId="1" xfId="0" applyNumberFormat="1" applyFont="1" applyFill="1" applyBorder="1" applyAlignment="1">
      <alignment horizontal="center" vertical="center" textRotation="90" wrapText="1"/>
    </xf>
    <xf numFmtId="0" fontId="17" fillId="7" borderId="0" xfId="0" applyFont="1" applyFill="1"/>
    <xf numFmtId="0" fontId="6" fillId="7" borderId="0" xfId="0" applyFont="1" applyFill="1"/>
    <xf numFmtId="0" fontId="3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textRotation="90"/>
    </xf>
    <xf numFmtId="3" fontId="5" fillId="4" borderId="10" xfId="0" applyNumberFormat="1" applyFont="1" applyFill="1" applyBorder="1" applyAlignment="1">
      <alignment horizontal="center" vertical="center" textRotation="90"/>
    </xf>
    <xf numFmtId="3" fontId="5" fillId="4" borderId="11" xfId="0" applyNumberFormat="1" applyFont="1" applyFill="1" applyBorder="1" applyAlignment="1">
      <alignment horizontal="center" vertical="center" textRotation="90"/>
    </xf>
    <xf numFmtId="3" fontId="5" fillId="4" borderId="12" xfId="0" applyNumberFormat="1" applyFont="1" applyFill="1" applyBorder="1" applyAlignment="1">
      <alignment horizontal="center" vertical="center" textRotation="90"/>
    </xf>
  </cellXfs>
  <cellStyles count="4">
    <cellStyle name="Bom" xfId="2" builtinId="26"/>
    <cellStyle name="Moeda" xfId="3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="70" zoomScaleNormal="70" workbookViewId="0">
      <selection sqref="A1:L1"/>
    </sheetView>
  </sheetViews>
  <sheetFormatPr defaultColWidth="13.42578125" defaultRowHeight="15.75" x14ac:dyDescent="0.25"/>
  <cols>
    <col min="1" max="1" width="12.5703125" style="1" customWidth="1"/>
    <col min="2" max="2" width="24" style="34" bestFit="1" customWidth="1"/>
    <col min="3" max="3" width="8.42578125" style="34" bestFit="1" customWidth="1"/>
    <col min="4" max="4" width="13.7109375" style="1" customWidth="1"/>
    <col min="5" max="5" width="58.42578125" style="1" customWidth="1"/>
    <col min="6" max="6" width="12.42578125" style="1" customWidth="1"/>
    <col min="7" max="7" width="11" style="31" customWidth="1"/>
    <col min="8" max="8" width="13.42578125" style="31"/>
    <col min="9" max="9" width="13" style="1" customWidth="1"/>
    <col min="10" max="10" width="14.5703125" style="35" customWidth="1"/>
    <col min="11" max="11" width="25.5703125" style="1" bestFit="1" customWidth="1"/>
    <col min="12" max="12" width="29.42578125" style="1" customWidth="1"/>
    <col min="13" max="16384" width="13.42578125" style="1"/>
  </cols>
  <sheetData>
    <row r="1" spans="1:12" ht="31.5" x14ac:dyDescent="0.25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7" customFormat="1" ht="25.5" x14ac:dyDescent="0.2">
      <c r="A2" s="2" t="s">
        <v>0</v>
      </c>
      <c r="B2" s="3" t="s">
        <v>1</v>
      </c>
      <c r="C2" s="3" t="s">
        <v>2</v>
      </c>
      <c r="D2" s="2" t="s">
        <v>3</v>
      </c>
      <c r="E2" s="4" t="s">
        <v>4</v>
      </c>
      <c r="F2" s="3" t="s">
        <v>5</v>
      </c>
      <c r="G2" s="5" t="s">
        <v>6</v>
      </c>
      <c r="H2" s="6" t="s">
        <v>7</v>
      </c>
      <c r="I2" s="3" t="s">
        <v>8</v>
      </c>
      <c r="J2" s="6" t="s">
        <v>9</v>
      </c>
      <c r="K2" s="3" t="s">
        <v>21</v>
      </c>
      <c r="L2" s="6" t="s">
        <v>9</v>
      </c>
    </row>
    <row r="3" spans="1:12" s="16" customFormat="1" x14ac:dyDescent="0.2">
      <c r="A3" s="68" t="s">
        <v>44</v>
      </c>
      <c r="B3" s="8">
        <v>45912</v>
      </c>
      <c r="C3" s="9">
        <v>45941</v>
      </c>
      <c r="D3" s="10" t="s">
        <v>11</v>
      </c>
      <c r="E3" s="11" t="s">
        <v>17</v>
      </c>
      <c r="F3" s="12">
        <f>(C3-B3)+1</f>
        <v>30</v>
      </c>
      <c r="G3" s="12">
        <v>100</v>
      </c>
      <c r="H3" s="13">
        <v>0.375</v>
      </c>
      <c r="I3" s="14">
        <v>4356.7299999999996</v>
      </c>
      <c r="J3" s="15">
        <f>I3*G3</f>
        <v>435672.99999999994</v>
      </c>
      <c r="K3" s="52">
        <v>0.87</v>
      </c>
      <c r="L3" s="15">
        <f>((J3-J3*K3))</f>
        <v>56637.489999999991</v>
      </c>
    </row>
    <row r="4" spans="1:12" x14ac:dyDescent="0.25">
      <c r="A4" s="68"/>
      <c r="B4" s="8">
        <v>45936</v>
      </c>
      <c r="C4" s="9">
        <v>45940</v>
      </c>
      <c r="D4" s="10" t="s">
        <v>11</v>
      </c>
      <c r="E4" s="18" t="s">
        <v>14</v>
      </c>
      <c r="F4" s="12">
        <f t="shared" ref="F4" si="0">(C4-B4)+1</f>
        <v>5</v>
      </c>
      <c r="G4" s="12">
        <v>8</v>
      </c>
      <c r="H4" s="17">
        <v>0.375</v>
      </c>
      <c r="I4" s="14">
        <v>4356.7299999999996</v>
      </c>
      <c r="J4" s="15">
        <f>I4*G4</f>
        <v>34853.839999999997</v>
      </c>
      <c r="K4" s="52">
        <v>0.87</v>
      </c>
      <c r="L4" s="15">
        <f>((J4-J4*K4))</f>
        <v>4530.9991999999984</v>
      </c>
    </row>
    <row r="5" spans="1:12" x14ac:dyDescent="0.25">
      <c r="A5" s="68"/>
      <c r="B5" s="8">
        <v>45912</v>
      </c>
      <c r="C5" s="9">
        <v>45941</v>
      </c>
      <c r="D5" s="41"/>
      <c r="E5" s="42" t="s">
        <v>16</v>
      </c>
      <c r="F5" s="12"/>
      <c r="G5" s="43"/>
      <c r="H5" s="44"/>
      <c r="I5" s="45"/>
      <c r="J5" s="45"/>
      <c r="K5" s="45"/>
      <c r="L5" s="45"/>
    </row>
    <row r="6" spans="1:12" x14ac:dyDescent="0.25">
      <c r="A6" s="68"/>
      <c r="B6" s="39"/>
      <c r="C6" s="40"/>
      <c r="D6" s="41"/>
      <c r="E6" s="42"/>
      <c r="F6" s="43"/>
      <c r="G6" s="43"/>
      <c r="H6" s="44"/>
      <c r="I6" s="45"/>
      <c r="J6" s="45"/>
      <c r="K6" s="45"/>
      <c r="L6" s="45"/>
    </row>
    <row r="7" spans="1:12" ht="16.5" customHeight="1" x14ac:dyDescent="0.25">
      <c r="A7" s="68"/>
      <c r="B7" s="39"/>
      <c r="C7" s="40"/>
      <c r="D7" s="41"/>
      <c r="E7" s="46"/>
      <c r="F7" s="43"/>
      <c r="G7" s="43"/>
      <c r="H7" s="44"/>
      <c r="I7" s="63"/>
      <c r="J7" s="15"/>
      <c r="K7" s="52"/>
      <c r="L7" s="45"/>
    </row>
    <row r="8" spans="1:12" ht="45.95" customHeight="1" x14ac:dyDescent="0.25">
      <c r="A8" s="69"/>
      <c r="B8" s="55"/>
      <c r="C8" s="5"/>
      <c r="D8" s="5"/>
      <c r="E8" s="5"/>
      <c r="F8" s="5"/>
      <c r="G8" s="5">
        <f>G3+G4</f>
        <v>108</v>
      </c>
      <c r="H8" s="5"/>
      <c r="I8" s="5"/>
      <c r="J8" s="56">
        <f>J3+J4+J7</f>
        <v>470526.83999999997</v>
      </c>
      <c r="K8" s="5"/>
      <c r="L8" s="56">
        <f>L3+L4</f>
        <v>61168.489199999989</v>
      </c>
    </row>
    <row r="9" spans="1:12" ht="25.5" customHeight="1" x14ac:dyDescent="0.25">
      <c r="A9" s="70" t="s">
        <v>45</v>
      </c>
      <c r="B9" s="49"/>
      <c r="C9" s="49" t="s">
        <v>18</v>
      </c>
      <c r="D9" s="49" t="s">
        <v>19</v>
      </c>
      <c r="E9" s="49" t="s">
        <v>20</v>
      </c>
      <c r="F9" s="49"/>
      <c r="G9" s="49" t="s">
        <v>6</v>
      </c>
      <c r="H9" s="49"/>
      <c r="I9" s="49" t="s">
        <v>8</v>
      </c>
      <c r="J9" s="49" t="s">
        <v>9</v>
      </c>
      <c r="K9" s="49" t="s">
        <v>21</v>
      </c>
      <c r="L9" s="49" t="s">
        <v>9</v>
      </c>
    </row>
    <row r="10" spans="1:12" ht="17.45" customHeight="1" x14ac:dyDescent="0.25">
      <c r="A10" s="71"/>
      <c r="B10" s="50"/>
      <c r="C10" s="11" t="s">
        <v>22</v>
      </c>
      <c r="D10" s="11" t="s">
        <v>23</v>
      </c>
      <c r="E10" s="11" t="s">
        <v>24</v>
      </c>
      <c r="F10" s="19"/>
      <c r="G10" s="12">
        <v>8</v>
      </c>
      <c r="H10" s="19"/>
      <c r="I10" s="51">
        <v>3174</v>
      </c>
      <c r="J10" s="15">
        <f t="shared" ref="J10:J19" si="1">I10*G10</f>
        <v>25392</v>
      </c>
      <c r="K10" s="52">
        <v>0.8717509</v>
      </c>
      <c r="L10" s="15">
        <f t="shared" ref="L10:L19" si="2">((J10-J10*K10))</f>
        <v>3256.5011472000006</v>
      </c>
    </row>
    <row r="11" spans="1:12" ht="17.45" customHeight="1" x14ac:dyDescent="0.25">
      <c r="A11" s="71"/>
      <c r="B11" s="53"/>
      <c r="C11" s="11" t="s">
        <v>22</v>
      </c>
      <c r="D11" s="11" t="s">
        <v>25</v>
      </c>
      <c r="E11" s="11" t="s">
        <v>26</v>
      </c>
      <c r="F11" s="19"/>
      <c r="G11" s="12">
        <v>8</v>
      </c>
      <c r="H11" s="19"/>
      <c r="I11" s="51">
        <v>5852</v>
      </c>
      <c r="J11" s="15">
        <f t="shared" si="1"/>
        <v>46816</v>
      </c>
      <c r="K11" s="52">
        <v>0.8717509</v>
      </c>
      <c r="L11" s="15">
        <f t="shared" si="2"/>
        <v>6004.1098656000031</v>
      </c>
    </row>
    <row r="12" spans="1:12" ht="17.45" customHeight="1" x14ac:dyDescent="0.25">
      <c r="A12" s="71"/>
      <c r="B12" s="53"/>
      <c r="C12" s="11" t="s">
        <v>22</v>
      </c>
      <c r="D12" s="11" t="s">
        <v>27</v>
      </c>
      <c r="E12" s="11" t="s">
        <v>28</v>
      </c>
      <c r="F12" s="19"/>
      <c r="G12" s="12">
        <v>6</v>
      </c>
      <c r="H12" s="19"/>
      <c r="I12" s="51">
        <v>6363</v>
      </c>
      <c r="J12" s="15">
        <f t="shared" si="1"/>
        <v>38178</v>
      </c>
      <c r="K12" s="52">
        <v>0.8717509</v>
      </c>
      <c r="L12" s="15">
        <f t="shared" si="2"/>
        <v>4896.2941397999966</v>
      </c>
    </row>
    <row r="13" spans="1:12" ht="17.45" customHeight="1" x14ac:dyDescent="0.25">
      <c r="A13" s="71"/>
      <c r="B13" s="8"/>
      <c r="C13" s="11" t="s">
        <v>22</v>
      </c>
      <c r="D13" s="11" t="s">
        <v>29</v>
      </c>
      <c r="E13" s="11" t="s">
        <v>30</v>
      </c>
      <c r="F13" s="19"/>
      <c r="G13" s="12">
        <v>6</v>
      </c>
      <c r="H13" s="19"/>
      <c r="I13" s="51">
        <v>4358</v>
      </c>
      <c r="J13" s="15">
        <f t="shared" si="1"/>
        <v>26148</v>
      </c>
      <c r="K13" s="52">
        <v>0.8717509</v>
      </c>
      <c r="L13" s="15">
        <f t="shared" si="2"/>
        <v>3353.4574667999987</v>
      </c>
    </row>
    <row r="14" spans="1:12" ht="17.45" customHeight="1" x14ac:dyDescent="0.25">
      <c r="A14" s="71"/>
      <c r="B14" s="53"/>
      <c r="C14" s="11" t="s">
        <v>22</v>
      </c>
      <c r="D14" s="11" t="s">
        <v>31</v>
      </c>
      <c r="E14" s="11" t="s">
        <v>52</v>
      </c>
      <c r="F14" s="19"/>
      <c r="G14" s="12">
        <v>4</v>
      </c>
      <c r="H14" s="19"/>
      <c r="I14" s="51">
        <v>14380</v>
      </c>
      <c r="J14" s="15">
        <f t="shared" si="1"/>
        <v>57520</v>
      </c>
      <c r="K14" s="52">
        <v>0.8717509</v>
      </c>
      <c r="L14" s="15">
        <f t="shared" si="2"/>
        <v>7376.8882319999975</v>
      </c>
    </row>
    <row r="15" spans="1:12" ht="17.45" customHeight="1" x14ac:dyDescent="0.25">
      <c r="A15" s="71"/>
      <c r="B15" s="53"/>
      <c r="C15" s="11" t="s">
        <v>22</v>
      </c>
      <c r="D15" s="11" t="s">
        <v>32</v>
      </c>
      <c r="E15" s="11" t="s">
        <v>33</v>
      </c>
      <c r="F15" s="19"/>
      <c r="G15" s="12">
        <v>2</v>
      </c>
      <c r="H15" s="19"/>
      <c r="I15" s="51">
        <v>24808</v>
      </c>
      <c r="J15" s="15">
        <f t="shared" si="1"/>
        <v>49616</v>
      </c>
      <c r="K15" s="52">
        <v>0.8717509</v>
      </c>
      <c r="L15" s="15">
        <f t="shared" si="2"/>
        <v>6363.2073455999998</v>
      </c>
    </row>
    <row r="16" spans="1:12" ht="17.45" customHeight="1" x14ac:dyDescent="0.25">
      <c r="A16" s="71"/>
      <c r="B16" s="53"/>
      <c r="C16" s="11" t="s">
        <v>34</v>
      </c>
      <c r="D16" s="11" t="s">
        <v>35</v>
      </c>
      <c r="E16" s="11" t="s">
        <v>36</v>
      </c>
      <c r="F16" s="19"/>
      <c r="G16" s="12">
        <v>4</v>
      </c>
      <c r="H16" s="19"/>
      <c r="I16" s="51">
        <v>5157</v>
      </c>
      <c r="J16" s="15">
        <f t="shared" si="1"/>
        <v>20628</v>
      </c>
      <c r="K16" s="52">
        <v>0.8717509</v>
      </c>
      <c r="L16" s="15">
        <f t="shared" si="2"/>
        <v>2645.5224348000011</v>
      </c>
    </row>
    <row r="17" spans="1:14" ht="17.45" customHeight="1" x14ac:dyDescent="0.25">
      <c r="A17" s="71"/>
      <c r="B17" s="53"/>
      <c r="C17" s="11" t="s">
        <v>34</v>
      </c>
      <c r="D17" s="11" t="s">
        <v>37</v>
      </c>
      <c r="E17" s="11" t="s">
        <v>38</v>
      </c>
      <c r="F17" s="19"/>
      <c r="G17" s="12">
        <v>4</v>
      </c>
      <c r="H17" s="19"/>
      <c r="I17" s="51">
        <v>5852</v>
      </c>
      <c r="J17" s="15">
        <f t="shared" si="1"/>
        <v>23408</v>
      </c>
      <c r="K17" s="52">
        <v>0.8717509</v>
      </c>
      <c r="L17" s="15">
        <f t="shared" si="2"/>
        <v>3002.0549328000016</v>
      </c>
    </row>
    <row r="18" spans="1:14" ht="17.45" customHeight="1" x14ac:dyDescent="0.25">
      <c r="A18" s="71"/>
      <c r="B18" s="54"/>
      <c r="C18" s="11" t="s">
        <v>34</v>
      </c>
      <c r="D18" s="11" t="s">
        <v>39</v>
      </c>
      <c r="E18" s="11" t="s">
        <v>40</v>
      </c>
      <c r="F18" s="19"/>
      <c r="G18" s="12">
        <v>4</v>
      </c>
      <c r="H18" s="19"/>
      <c r="I18" s="51">
        <v>11726</v>
      </c>
      <c r="J18" s="15">
        <f t="shared" si="1"/>
        <v>46904</v>
      </c>
      <c r="K18" s="52">
        <v>0.8717509</v>
      </c>
      <c r="L18" s="15">
        <f t="shared" si="2"/>
        <v>6015.3957863999967</v>
      </c>
    </row>
    <row r="19" spans="1:14" x14ac:dyDescent="0.25">
      <c r="A19" s="71"/>
      <c r="B19" s="54"/>
      <c r="C19" s="11" t="s">
        <v>41</v>
      </c>
      <c r="D19" s="11" t="s">
        <v>42</v>
      </c>
      <c r="E19" s="11" t="s">
        <v>43</v>
      </c>
      <c r="F19" s="19"/>
      <c r="G19" s="12">
        <v>4</v>
      </c>
      <c r="H19" s="19"/>
      <c r="I19" s="51">
        <v>24038</v>
      </c>
      <c r="J19" s="15">
        <f t="shared" si="1"/>
        <v>96152</v>
      </c>
      <c r="K19" s="52">
        <v>0.8717509</v>
      </c>
      <c r="L19" s="15">
        <f t="shared" si="2"/>
        <v>12331.407463199997</v>
      </c>
    </row>
    <row r="20" spans="1:14" x14ac:dyDescent="0.25">
      <c r="A20" s="72"/>
      <c r="B20" s="55"/>
      <c r="C20" s="5"/>
      <c r="D20" s="5"/>
      <c r="E20" s="5"/>
      <c r="F20" s="5"/>
      <c r="G20" s="5">
        <f>SUM(G10:G19)</f>
        <v>50</v>
      </c>
      <c r="H20" s="5"/>
      <c r="I20" s="5"/>
      <c r="J20" s="56">
        <f>SUM(J10:J19)</f>
        <v>430762</v>
      </c>
      <c r="K20" s="5"/>
      <c r="L20" s="56">
        <f>SUM(L10:L19)</f>
        <v>55244.838814199989</v>
      </c>
    </row>
    <row r="21" spans="1:14" ht="59.45" customHeight="1" x14ac:dyDescent="0.25">
      <c r="A21" s="64" t="s">
        <v>49</v>
      </c>
      <c r="B21" s="39">
        <v>45942</v>
      </c>
      <c r="C21" s="40"/>
      <c r="D21" s="41" t="s">
        <v>46</v>
      </c>
      <c r="E21" s="46" t="s">
        <v>47</v>
      </c>
      <c r="F21" s="45"/>
      <c r="G21" s="15"/>
      <c r="H21" s="57"/>
      <c r="I21" s="15">
        <f>((G21-G21*H21))</f>
        <v>0</v>
      </c>
      <c r="J21" s="15"/>
      <c r="K21" s="57">
        <v>1</v>
      </c>
      <c r="L21" s="15"/>
    </row>
    <row r="22" spans="1:14" s="28" customFormat="1" ht="29.45" customHeight="1" x14ac:dyDescent="0.25">
      <c r="A22" s="47"/>
      <c r="B22" s="39"/>
      <c r="C22" s="40"/>
      <c r="D22" s="41"/>
      <c r="E22" s="46"/>
      <c r="F22" s="58"/>
      <c r="G22" s="58">
        <f>G20+G8</f>
        <v>158</v>
      </c>
      <c r="H22" s="58" t="s">
        <v>10</v>
      </c>
      <c r="I22" s="58" t="s">
        <v>10</v>
      </c>
      <c r="J22" s="59">
        <f>J20+J8</f>
        <v>901288.84</v>
      </c>
      <c r="K22" s="58"/>
      <c r="L22" s="60">
        <f>L20+L8</f>
        <v>116413.32801419997</v>
      </c>
      <c r="M22" s="1"/>
      <c r="N22" s="27"/>
    </row>
    <row r="23" spans="1:14" x14ac:dyDescent="0.25">
      <c r="A23" s="48"/>
      <c r="B23" s="19"/>
      <c r="C23" s="19"/>
      <c r="D23" s="19"/>
      <c r="E23" s="19"/>
      <c r="F23" s="19"/>
      <c r="G23" s="19"/>
      <c r="H23" s="19"/>
      <c r="I23" s="19"/>
      <c r="J23" s="15">
        <f t="shared" ref="J23" si="3">I23*H23*G23</f>
        <v>0</v>
      </c>
    </row>
    <row r="24" spans="1:14" s="28" customFormat="1" x14ac:dyDescent="0.25">
      <c r="A24" s="20" t="s">
        <v>12</v>
      </c>
      <c r="B24" s="21"/>
      <c r="C24" s="21"/>
      <c r="D24" s="22"/>
      <c r="E24" s="23" t="s">
        <v>10</v>
      </c>
      <c r="F24" s="23"/>
      <c r="G24" s="24">
        <f>G22</f>
        <v>158</v>
      </c>
      <c r="H24" s="24" t="s">
        <v>10</v>
      </c>
      <c r="I24" s="25" t="s">
        <v>10</v>
      </c>
      <c r="J24" s="26">
        <f>J22</f>
        <v>901288.84</v>
      </c>
      <c r="K24" s="1"/>
      <c r="L24" s="27"/>
    </row>
    <row r="26" spans="1:14" x14ac:dyDescent="0.25">
      <c r="A26" s="61" t="s">
        <v>48</v>
      </c>
      <c r="B26" s="29" t="s">
        <v>53</v>
      </c>
      <c r="C26" s="21"/>
      <c r="D26" s="30"/>
      <c r="H26" s="32" t="s">
        <v>13</v>
      </c>
      <c r="I26" s="1">
        <v>0</v>
      </c>
      <c r="J26" s="33">
        <f>J24-(J24/100*I26)</f>
        <v>901288.84</v>
      </c>
    </row>
    <row r="27" spans="1:14" x14ac:dyDescent="0.25">
      <c r="A27" s="62" t="s">
        <v>15</v>
      </c>
      <c r="B27" s="21"/>
      <c r="C27" s="21"/>
      <c r="D27" s="30">
        <v>11617.94</v>
      </c>
      <c r="E27" s="34"/>
      <c r="F27" s="34"/>
      <c r="G27" s="34"/>
      <c r="H27" s="34"/>
      <c r="I27" s="34"/>
    </row>
    <row r="28" spans="1:14" x14ac:dyDescent="0.25">
      <c r="A28" s="36"/>
      <c r="D28" s="34"/>
      <c r="E28" s="34"/>
      <c r="F28" s="34"/>
      <c r="G28" s="34"/>
      <c r="H28" s="34"/>
      <c r="I28" s="34"/>
      <c r="J28" s="34"/>
      <c r="K28" s="34"/>
    </row>
    <row r="29" spans="1:14" s="16" customFormat="1" x14ac:dyDescent="0.25">
      <c r="A29" t="s">
        <v>54</v>
      </c>
      <c r="F29" s="37"/>
      <c r="G29" s="32"/>
      <c r="I29" s="38"/>
      <c r="J29" s="34"/>
      <c r="K29" s="34"/>
    </row>
    <row r="30" spans="1:14" x14ac:dyDescent="0.25">
      <c r="D30" s="34"/>
      <c r="E30" s="34"/>
      <c r="F30" s="34"/>
      <c r="G30" s="34"/>
      <c r="H30" s="34"/>
      <c r="I30" s="34"/>
      <c r="J30" s="34"/>
      <c r="K30" s="34"/>
    </row>
    <row r="31" spans="1:14" ht="18.75" x14ac:dyDescent="0.3">
      <c r="B31" s="65" t="s">
        <v>51</v>
      </c>
      <c r="C31" s="65"/>
      <c r="D31" s="65"/>
      <c r="E31" s="66"/>
      <c r="F31" s="34"/>
      <c r="G31" s="34"/>
      <c r="H31" s="34"/>
      <c r="I31" s="34"/>
      <c r="J31" s="34"/>
      <c r="K31" s="34"/>
    </row>
    <row r="32" spans="1:14" ht="18.75" x14ac:dyDescent="0.3">
      <c r="B32" s="65"/>
      <c r="C32" s="65"/>
      <c r="D32" s="65"/>
      <c r="E32" s="66"/>
      <c r="F32" s="34"/>
      <c r="G32" s="34"/>
      <c r="H32" s="34"/>
      <c r="I32" s="34"/>
      <c r="J32" s="34"/>
      <c r="K32" s="34"/>
    </row>
    <row r="33" spans="4:11" x14ac:dyDescent="0.25">
      <c r="D33" s="34"/>
      <c r="E33" s="34"/>
      <c r="F33" s="34"/>
      <c r="G33" s="34"/>
      <c r="H33" s="34"/>
      <c r="I33" s="34"/>
      <c r="J33" s="34"/>
      <c r="K33" s="34"/>
    </row>
    <row r="34" spans="4:11" x14ac:dyDescent="0.25">
      <c r="D34" s="34"/>
      <c r="E34" s="34"/>
      <c r="F34" s="34"/>
      <c r="G34" s="34"/>
      <c r="H34" s="34"/>
      <c r="I34" s="34"/>
      <c r="J34" s="34"/>
      <c r="K34" s="34"/>
    </row>
    <row r="35" spans="4:11" x14ac:dyDescent="0.25">
      <c r="D35" s="34"/>
      <c r="E35" s="34"/>
      <c r="F35" s="34"/>
      <c r="G35" s="34"/>
      <c r="H35" s="34"/>
      <c r="I35" s="34"/>
      <c r="J35" s="34"/>
      <c r="K35" s="34"/>
    </row>
    <row r="36" spans="4:11" x14ac:dyDescent="0.25">
      <c r="D36" s="34"/>
      <c r="E36" s="34"/>
      <c r="F36" s="34"/>
      <c r="G36" s="34"/>
      <c r="H36" s="34"/>
      <c r="I36" s="34"/>
      <c r="J36" s="34"/>
      <c r="K36" s="34"/>
    </row>
    <row r="37" spans="4:11" x14ac:dyDescent="0.25">
      <c r="D37" s="34"/>
      <c r="E37" s="34"/>
      <c r="F37" s="34"/>
      <c r="G37" s="34"/>
      <c r="H37" s="34"/>
      <c r="I37" s="34"/>
      <c r="J37" s="34"/>
      <c r="K37" s="34"/>
    </row>
    <row r="38" spans="4:11" x14ac:dyDescent="0.25">
      <c r="D38" s="34"/>
      <c r="E38" s="34"/>
      <c r="F38" s="34"/>
      <c r="G38" s="34"/>
      <c r="H38" s="34"/>
      <c r="I38" s="34"/>
      <c r="J38" s="34"/>
      <c r="K38" s="34"/>
    </row>
    <row r="39" spans="4:11" x14ac:dyDescent="0.25">
      <c r="D39" s="34"/>
      <c r="E39" s="34"/>
      <c r="F39" s="34"/>
      <c r="G39" s="34"/>
      <c r="H39" s="34"/>
      <c r="I39" s="34"/>
      <c r="J39" s="34"/>
      <c r="K39" s="34"/>
    </row>
    <row r="40" spans="4:11" x14ac:dyDescent="0.25">
      <c r="E40" s="34"/>
      <c r="F40" s="34"/>
      <c r="G40" s="34"/>
      <c r="H40" s="34"/>
      <c r="I40" s="34"/>
    </row>
  </sheetData>
  <mergeCells count="3">
    <mergeCell ref="A1:L1"/>
    <mergeCell ref="A3:A8"/>
    <mergeCell ref="A9:A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Alice Aghinoni Fantin</cp:lastModifiedBy>
  <dcterms:created xsi:type="dcterms:W3CDTF">2023-11-09T20:39:47Z</dcterms:created>
  <dcterms:modified xsi:type="dcterms:W3CDTF">2025-06-05T21:14:37Z</dcterms:modified>
</cp:coreProperties>
</file>